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chtfileserver1\ComDev\2-Application Packets\"/>
    </mc:Choice>
  </mc:AlternateContent>
  <xr:revisionPtr revIDLastSave="0" documentId="13_ncr:1_{AE361F08-E8FB-4C96-BE15-0D6707E20765}" xr6:coauthVersionLast="36" xr6:coauthVersionMax="36" xr10:uidLastSave="{00000000-0000-0000-0000-000000000000}"/>
  <bookViews>
    <workbookView xWindow="480" yWindow="135" windowWidth="22995" windowHeight="10485" xr2:uid="{00000000-000D-0000-FFFF-FFFF00000000}"/>
  </bookViews>
  <sheets>
    <sheet name="Fee and Escrow Worksheet" sheetId="2" r:id="rId1"/>
  </sheets>
  <calcPr calcId="191029"/>
</workbook>
</file>

<file path=xl/calcChain.xml><?xml version="1.0" encoding="utf-8"?>
<calcChain xmlns="http://schemas.openxmlformats.org/spreadsheetml/2006/main">
  <c r="F51" i="2" l="1"/>
  <c r="F50" i="2"/>
  <c r="G49" i="2"/>
  <c r="F49" i="2"/>
  <c r="G46" i="2" l="1"/>
  <c r="F46" i="2"/>
  <c r="G44" i="2"/>
  <c r="F44" i="2"/>
  <c r="G42" i="2"/>
  <c r="G30" i="2"/>
  <c r="G18" i="2"/>
  <c r="F18" i="2"/>
  <c r="G16" i="2"/>
  <c r="F16" i="2"/>
  <c r="G13" i="2"/>
  <c r="F13" i="2"/>
  <c r="G11" i="2"/>
  <c r="F11" i="2"/>
  <c r="G19" i="2" l="1"/>
  <c r="G17" i="2"/>
  <c r="G5" i="2"/>
  <c r="G6" i="2"/>
  <c r="G8" i="2"/>
  <c r="G9" i="2"/>
  <c r="G12" i="2"/>
  <c r="G14" i="2"/>
  <c r="F32" i="2" l="1"/>
  <c r="F31" i="2"/>
  <c r="F30" i="2"/>
  <c r="F9" i="2"/>
  <c r="F8" i="2"/>
  <c r="F6" i="2"/>
  <c r="F5" i="2"/>
  <c r="F45" i="2"/>
  <c r="F43" i="2"/>
  <c r="F42" i="2"/>
  <c r="F41" i="2"/>
  <c r="F40" i="2"/>
  <c r="F38" i="2"/>
  <c r="F37" i="2"/>
  <c r="F34" i="2"/>
  <c r="F35" i="2"/>
  <c r="G55" i="2" l="1"/>
  <c r="F53" i="2" l="1"/>
  <c r="G53" i="2"/>
  <c r="G52" i="2"/>
  <c r="G54" i="2"/>
  <c r="F52" i="2"/>
  <c r="F54" i="2"/>
  <c r="G45" i="2"/>
  <c r="G47" i="2"/>
  <c r="G43" i="2"/>
  <c r="G41" i="2"/>
  <c r="G40" i="2"/>
  <c r="G38" i="2"/>
  <c r="G35" i="2"/>
  <c r="G37" i="2"/>
  <c r="G34" i="2"/>
  <c r="G32" i="2"/>
  <c r="G31" i="2"/>
  <c r="G29" i="2"/>
  <c r="G28" i="2"/>
  <c r="G26" i="2"/>
  <c r="G25" i="2"/>
  <c r="G23" i="2"/>
  <c r="G22" i="2"/>
  <c r="F29" i="2"/>
  <c r="F28" i="2"/>
  <c r="F26" i="2"/>
  <c r="F25" i="2"/>
  <c r="F23" i="2"/>
  <c r="F22" i="2"/>
  <c r="F20" i="2"/>
  <c r="G20" i="2"/>
  <c r="G56" i="2" l="1"/>
  <c r="F56" i="2"/>
</calcChain>
</file>

<file path=xl/sharedStrings.xml><?xml version="1.0" encoding="utf-8"?>
<sst xmlns="http://schemas.openxmlformats.org/spreadsheetml/2006/main" count="85" uniqueCount="63">
  <si>
    <t>Application Type</t>
  </si>
  <si>
    <t>Filing Fee</t>
  </si>
  <si>
    <t>Review Escrow</t>
  </si>
  <si>
    <t>Total Fee</t>
  </si>
  <si>
    <t>Total Escrow</t>
  </si>
  <si>
    <t xml:space="preserve">"A" Variance (Appeal) </t>
  </si>
  <si>
    <t xml:space="preserve">   Residential</t>
  </si>
  <si>
    <t xml:space="preserve">   Non-Residential</t>
  </si>
  <si>
    <t xml:space="preserve">"C" Variance (Bulk) </t>
  </si>
  <si>
    <t xml:space="preserve">"D" Variance (Use) </t>
  </si>
  <si>
    <t>Minor Subdivision Plan</t>
  </si>
  <si>
    <t>$300.00 + ($50.00/lot)</t>
  </si>
  <si>
    <t>$1,500.00/lot</t>
  </si>
  <si>
    <t>Preliminary Major Subdivision Plan</t>
  </si>
  <si>
    <t xml:space="preserve">   Up to 30 lots</t>
  </si>
  <si>
    <t>$500.00 (+ $50.00/lot)</t>
  </si>
  <si>
    <t>$2,000 + ($500.00/lot)</t>
  </si>
  <si>
    <t xml:space="preserve">   31 lots or more</t>
  </si>
  <si>
    <t>$10,000 + ($100.00/lot)</t>
  </si>
  <si>
    <t>Final Major Subdivision Plan</t>
  </si>
  <si>
    <t>$1,000 + ($300.00/lot)</t>
  </si>
  <si>
    <t>$5,000 + ($50.00/lot)</t>
  </si>
  <si>
    <t>Preliminary &amp; Final Major Subdivision Plan</t>
  </si>
  <si>
    <t>$800.00 (+ $50.00/lot)</t>
  </si>
  <si>
    <t>$3,000 + ($800.00/lot)</t>
  </si>
  <si>
    <t>$15,000 + (150.00/lot)</t>
  </si>
  <si>
    <t>Amended Subdivision Plan</t>
  </si>
  <si>
    <t>Site Plan Waiver</t>
  </si>
  <si>
    <t>Minor Site Plan</t>
  </si>
  <si>
    <t>Preliminary Site Plan</t>
  </si>
  <si>
    <t>Final Site Plan</t>
  </si>
  <si>
    <t>Preliminary &amp; Final Site Plan</t>
  </si>
  <si>
    <t>$4,000 + ($100/unit)</t>
  </si>
  <si>
    <t>$5,000 + ($200.00/acre)</t>
  </si>
  <si>
    <t>Amended Site Plan</t>
  </si>
  <si>
    <t>General Development Plan</t>
  </si>
  <si>
    <t>Concept Plan Workshop</t>
  </si>
  <si>
    <t>-</t>
  </si>
  <si>
    <t>Conditional Use</t>
  </si>
  <si>
    <t>Request for an Extension of Approval</t>
  </si>
  <si>
    <t>Rezoning Request</t>
  </si>
  <si>
    <t>Street Vacation</t>
  </si>
  <si>
    <t>Submission and/or Design Waiver</t>
  </si>
  <si>
    <t>Total</t>
  </si>
  <si>
    <t>"B" Variance (Interpretation)</t>
  </si>
  <si>
    <t>Every application shall be accompanied by a check or checks payable to the Township of Cherry Hill in accordance with the fee schedule in Section 901 of the Cherry Hill Township Zoning Ordinance (2013-18 as amended).  As per Section 901.C., where one application for development includes several approval requests, the sum of the individual required fees for each approval request shall be paid.  Please use the worksheet below to determine the total amount of fees and escrow due to the Township.</t>
  </si>
  <si>
    <t>$4,000 + ($50.00/unit)</t>
  </si>
  <si>
    <t>$5,000 + ($100.00/acre)</t>
  </si>
  <si>
    <t># of Requests</t>
  </si>
  <si>
    <t># of Lots/Units/Acres (if applicable to request)</t>
  </si>
  <si>
    <t xml:space="preserve">   Residential (initial)</t>
  </si>
  <si>
    <t xml:space="preserve">    Each Additional (Res):</t>
  </si>
  <si>
    <t xml:space="preserve">   Each Additional (NR)</t>
  </si>
  <si>
    <t xml:space="preserve">   Non-Residential (initial)</t>
  </si>
  <si>
    <t xml:space="preserve">   Each Additional (Res):</t>
  </si>
  <si>
    <t xml:space="preserve">   Each Additional (NR):</t>
  </si>
  <si>
    <t>50% of preliminary escrow</t>
  </si>
  <si>
    <t>Administrative Review</t>
  </si>
  <si>
    <t>Field Modification</t>
  </si>
  <si>
    <t>Grading Plan Review Checklist</t>
  </si>
  <si>
    <t xml:space="preserve">  - Associated with Board Applications</t>
  </si>
  <si>
    <t xml:space="preserve">  - All others with 2,000 sf or less of disturbance</t>
  </si>
  <si>
    <t xml:space="preserve">  - All others with 2,000 sf or more of disturbance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</si>
</sst>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quot;$&quot;#,##0.00"/>
  </numFmts>
  <fonts count="3" x14ac:knownFonts="1">
    <font>
      <sz val="11"/>
      <color theme="1"/>
      <name val="Calibri"/>
      <family val="2"/>
      <scheme val="minor"/>
    </font>
    <font>
      <b/>
      <sz val="11"/>
      <color theme="1"/>
      <name val="Calibri"/>
      <family val="2"/>
      <scheme val="minor"/>
    </font>
    <font>
      <sz val="12"/>
      <color rgb="FF000000"/>
      <name val="Tw Cen MT"/>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5">
    <xf numFmtId="0" fontId="0" fillId="0" borderId="0" xfId="0"/>
    <xf numFmtId="0" fontId="0" fillId="0" borderId="0" xfId="0" applyFont="1"/>
    <xf numFmtId="8" fontId="0" fillId="0" borderId="0" xfId="0" applyNumberFormat="1" applyFont="1"/>
    <xf numFmtId="0" fontId="1" fillId="0" borderId="1" xfId="0" applyFont="1" applyBorder="1"/>
    <xf numFmtId="0" fontId="0" fillId="0" borderId="1" xfId="0" applyFont="1" applyBorder="1"/>
    <xf numFmtId="8" fontId="0" fillId="0" borderId="1" xfId="0" applyNumberFormat="1" applyFont="1" applyBorder="1"/>
    <xf numFmtId="0" fontId="1" fillId="0" borderId="1" xfId="0" applyFont="1" applyBorder="1" applyProtection="1"/>
    <xf numFmtId="0" fontId="0" fillId="0" borderId="1" xfId="0" applyFont="1" applyBorder="1" applyAlignment="1" applyProtection="1">
      <alignment horizontal="center" vertical="center" wrapText="1"/>
    </xf>
    <xf numFmtId="8" fontId="0" fillId="0" borderId="1" xfId="0" applyNumberFormat="1" applyFont="1" applyBorder="1" applyAlignment="1" applyProtection="1">
      <alignment horizontal="center" vertical="center" wrapText="1"/>
    </xf>
    <xf numFmtId="0" fontId="0" fillId="0" borderId="1" xfId="0" applyFont="1" applyBorder="1" applyAlignment="1" applyProtection="1">
      <alignment horizontal="center" vertical="center"/>
    </xf>
    <xf numFmtId="0" fontId="0" fillId="0" borderId="1" xfId="0" applyFont="1" applyBorder="1" applyAlignment="1" applyProtection="1">
      <alignment vertical="center" wrapText="1"/>
    </xf>
    <xf numFmtId="164" fontId="0" fillId="0" borderId="1" xfId="0" applyNumberFormat="1" applyFont="1" applyBorder="1" applyAlignment="1" applyProtection="1">
      <alignment horizontal="center" vertical="center" wrapText="1"/>
    </xf>
    <xf numFmtId="8" fontId="0" fillId="0" borderId="1" xfId="0" applyNumberFormat="1" applyFont="1" applyBorder="1" applyAlignment="1" applyProtection="1">
      <alignment horizontal="center" vertical="center"/>
    </xf>
    <xf numFmtId="8" fontId="0" fillId="0" borderId="1" xfId="0" applyNumberFormat="1" applyFont="1" applyBorder="1" applyAlignment="1">
      <alignment horizontal="center" vertical="center"/>
    </xf>
    <xf numFmtId="0" fontId="0" fillId="0" borderId="1" xfId="0" applyFont="1" applyBorder="1" applyAlignment="1" applyProtection="1">
      <alignment vertical="center"/>
    </xf>
    <xf numFmtId="0" fontId="0" fillId="0" borderId="1" xfId="0" applyFont="1" applyBorder="1" applyAlignment="1" applyProtection="1">
      <alignment horizontal="center" vertical="center"/>
      <protection locked="0"/>
    </xf>
    <xf numFmtId="0" fontId="0" fillId="0" borderId="1" xfId="0" applyFont="1" applyBorder="1" applyAlignment="1" applyProtection="1">
      <alignment vertical="center"/>
    </xf>
    <xf numFmtId="1" fontId="0" fillId="0" borderId="1" xfId="0" applyNumberFormat="1" applyFont="1" applyBorder="1" applyAlignment="1" applyProtection="1">
      <alignment horizontal="center" vertical="center" wrapText="1"/>
      <protection locked="0"/>
    </xf>
    <xf numFmtId="1" fontId="0" fillId="0" borderId="1" xfId="0" applyNumberFormat="1" applyFont="1" applyBorder="1" applyAlignment="1" applyProtection="1">
      <alignment vertical="center"/>
      <protection locked="0"/>
    </xf>
    <xf numFmtId="1" fontId="0" fillId="0" borderId="1" xfId="0" applyNumberFormat="1" applyFont="1" applyBorder="1" applyAlignment="1" applyProtection="1">
      <alignment horizontal="center" vertical="center"/>
      <protection locked="0"/>
    </xf>
    <xf numFmtId="0" fontId="0" fillId="0" borderId="1" xfId="0" applyFont="1" applyBorder="1" applyAlignment="1">
      <alignment horizontal="center" vertical="center"/>
    </xf>
    <xf numFmtId="0" fontId="0" fillId="0" borderId="1" xfId="0" applyFont="1" applyBorder="1" applyAlignment="1" applyProtection="1">
      <alignment vertical="center"/>
    </xf>
    <xf numFmtId="0" fontId="0" fillId="0" borderId="0" xfId="0" applyFont="1" applyBorder="1" applyAlignment="1">
      <alignment horizontal="center"/>
    </xf>
    <xf numFmtId="0" fontId="2" fillId="0" borderId="0" xfId="0" applyFont="1" applyBorder="1" applyAlignment="1">
      <alignment horizontal="justify" vertical="center" wrapText="1"/>
    </xf>
    <xf numFmtId="0" fontId="1" fillId="0" borderId="1"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66675</xdr:rowOff>
    </xdr:from>
    <xdr:to>
      <xdr:col>0</xdr:col>
      <xdr:colOff>1456690</xdr:colOff>
      <xdr:row>1</xdr:row>
      <xdr:rowOff>86995</xdr:rowOff>
    </xdr:to>
    <xdr:pic>
      <xdr:nvPicPr>
        <xdr:cNvPr id="2" name="Picture 1" descr="CHT_vert_4c_ta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6675"/>
          <a:ext cx="1390015" cy="1277620"/>
        </a:xfrm>
        <a:prstGeom prst="rect">
          <a:avLst/>
        </a:prstGeom>
        <a:noFill/>
        <a:ln>
          <a:noFill/>
        </a:ln>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6"/>
  <sheetViews>
    <sheetView showGridLines="0" tabSelected="1" topLeftCell="A40" workbookViewId="0">
      <selection activeCell="B55" sqref="B55"/>
    </sheetView>
  </sheetViews>
  <sheetFormatPr defaultRowHeight="15" x14ac:dyDescent="0.25"/>
  <cols>
    <col min="1" max="1" width="23.42578125" style="1" customWidth="1"/>
    <col min="2" max="2" width="16.5703125" style="1" customWidth="1"/>
    <col min="3" max="3" width="21.7109375" style="1" customWidth="1"/>
    <col min="4" max="4" width="14.7109375" style="1" customWidth="1"/>
    <col min="5" max="5" width="14.140625" style="1" customWidth="1"/>
    <col min="6" max="6" width="11.85546875" style="1" customWidth="1"/>
    <col min="7" max="7" width="13.28515625" style="1" customWidth="1"/>
    <col min="8" max="16384" width="9.140625" style="1"/>
  </cols>
  <sheetData>
    <row r="1" spans="1:7" ht="99" customHeight="1" x14ac:dyDescent="0.25">
      <c r="A1" s="22"/>
      <c r="B1" s="22"/>
      <c r="C1" s="22"/>
      <c r="D1" s="22"/>
      <c r="E1" s="22"/>
      <c r="F1" s="22"/>
      <c r="G1" s="22"/>
    </row>
    <row r="2" spans="1:7" ht="94.5" customHeight="1" x14ac:dyDescent="0.25">
      <c r="A2" s="23" t="s">
        <v>45</v>
      </c>
      <c r="B2" s="23"/>
      <c r="C2" s="23"/>
      <c r="D2" s="23"/>
      <c r="E2" s="23"/>
      <c r="F2" s="23"/>
      <c r="G2" s="23"/>
    </row>
    <row r="3" spans="1:7" ht="78.75" customHeight="1" x14ac:dyDescent="0.25">
      <c r="A3" s="6" t="s">
        <v>0</v>
      </c>
      <c r="B3" s="6" t="s">
        <v>1</v>
      </c>
      <c r="C3" s="6" t="s">
        <v>2</v>
      </c>
      <c r="D3" s="6" t="s">
        <v>48</v>
      </c>
      <c r="E3" s="24" t="s">
        <v>49</v>
      </c>
      <c r="F3" s="3" t="s">
        <v>3</v>
      </c>
      <c r="G3" s="3" t="s">
        <v>4</v>
      </c>
    </row>
    <row r="4" spans="1:7" x14ac:dyDescent="0.25">
      <c r="A4" s="14" t="s">
        <v>5</v>
      </c>
      <c r="B4" s="7"/>
      <c r="C4" s="7"/>
      <c r="D4" s="17"/>
      <c r="E4" s="15"/>
      <c r="F4" s="20"/>
      <c r="G4" s="20"/>
    </row>
    <row r="5" spans="1:7" x14ac:dyDescent="0.25">
      <c r="A5" s="14" t="s">
        <v>6</v>
      </c>
      <c r="B5" s="8">
        <v>50</v>
      </c>
      <c r="C5" s="8">
        <v>1000</v>
      </c>
      <c r="D5" s="17"/>
      <c r="E5" s="15"/>
      <c r="F5" s="13">
        <f>B5*D5</f>
        <v>0</v>
      </c>
      <c r="G5" s="13">
        <f>C5*D5</f>
        <v>0</v>
      </c>
    </row>
    <row r="6" spans="1:7" x14ac:dyDescent="0.25">
      <c r="A6" s="14" t="s">
        <v>7</v>
      </c>
      <c r="B6" s="8">
        <v>100</v>
      </c>
      <c r="C6" s="8">
        <v>1500</v>
      </c>
      <c r="D6" s="17"/>
      <c r="E6" s="15"/>
      <c r="F6" s="13">
        <f>B6*D6</f>
        <v>0</v>
      </c>
      <c r="G6" s="13">
        <f>C6*D6</f>
        <v>0</v>
      </c>
    </row>
    <row r="7" spans="1:7" x14ac:dyDescent="0.25">
      <c r="A7" s="21" t="s">
        <v>44</v>
      </c>
      <c r="B7" s="21"/>
      <c r="C7" s="21"/>
      <c r="D7" s="18"/>
      <c r="E7" s="15"/>
      <c r="F7" s="13"/>
      <c r="G7" s="13"/>
    </row>
    <row r="8" spans="1:7" x14ac:dyDescent="0.25">
      <c r="A8" s="14" t="s">
        <v>6</v>
      </c>
      <c r="B8" s="8">
        <v>50</v>
      </c>
      <c r="C8" s="8">
        <v>1500</v>
      </c>
      <c r="D8" s="17"/>
      <c r="E8" s="15"/>
      <c r="F8" s="13">
        <f>B8*D8</f>
        <v>0</v>
      </c>
      <c r="G8" s="13">
        <f>C8*D8</f>
        <v>0</v>
      </c>
    </row>
    <row r="9" spans="1:7" x14ac:dyDescent="0.25">
      <c r="A9" s="14" t="s">
        <v>7</v>
      </c>
      <c r="B9" s="8">
        <v>100</v>
      </c>
      <c r="C9" s="8">
        <v>2000</v>
      </c>
      <c r="D9" s="17"/>
      <c r="E9" s="15"/>
      <c r="F9" s="13">
        <f>B9*D9</f>
        <v>0</v>
      </c>
      <c r="G9" s="13">
        <f>C9*D9</f>
        <v>0</v>
      </c>
    </row>
    <row r="10" spans="1:7" x14ac:dyDescent="0.25">
      <c r="A10" s="14" t="s">
        <v>8</v>
      </c>
      <c r="B10" s="9"/>
      <c r="C10" s="9"/>
      <c r="D10" s="19"/>
      <c r="E10" s="15"/>
      <c r="F10" s="13"/>
      <c r="G10" s="13"/>
    </row>
    <row r="11" spans="1:7" x14ac:dyDescent="0.25">
      <c r="A11" s="16" t="s">
        <v>50</v>
      </c>
      <c r="B11" s="8">
        <v>200</v>
      </c>
      <c r="C11" s="8">
        <v>1500</v>
      </c>
      <c r="D11" s="17"/>
      <c r="E11" s="15"/>
      <c r="F11" s="13">
        <f>B11*D11</f>
        <v>0</v>
      </c>
      <c r="G11" s="13">
        <f>C11*D11</f>
        <v>0</v>
      </c>
    </row>
    <row r="12" spans="1:7" x14ac:dyDescent="0.25">
      <c r="A12" s="14" t="s">
        <v>51</v>
      </c>
      <c r="B12" s="8"/>
      <c r="C12" s="8">
        <v>200</v>
      </c>
      <c r="D12" s="17"/>
      <c r="E12" s="15"/>
      <c r="F12" s="13"/>
      <c r="G12" s="13">
        <f>C12*D12</f>
        <v>0</v>
      </c>
    </row>
    <row r="13" spans="1:7" x14ac:dyDescent="0.25">
      <c r="A13" s="16" t="s">
        <v>53</v>
      </c>
      <c r="B13" s="8">
        <v>500</v>
      </c>
      <c r="C13" s="8">
        <v>2000</v>
      </c>
      <c r="D13" s="17"/>
      <c r="E13" s="15"/>
      <c r="F13" s="13">
        <f>B13*D13</f>
        <v>0</v>
      </c>
      <c r="G13" s="13">
        <f>C13*D13</f>
        <v>0</v>
      </c>
    </row>
    <row r="14" spans="1:7" x14ac:dyDescent="0.25">
      <c r="A14" s="14" t="s">
        <v>52</v>
      </c>
      <c r="B14" s="8"/>
      <c r="C14" s="8">
        <v>250</v>
      </c>
      <c r="D14" s="17"/>
      <c r="E14" s="15"/>
      <c r="F14" s="13"/>
      <c r="G14" s="13">
        <f>C14*D14</f>
        <v>0</v>
      </c>
    </row>
    <row r="15" spans="1:7" x14ac:dyDescent="0.25">
      <c r="A15" s="14" t="s">
        <v>9</v>
      </c>
      <c r="B15" s="9"/>
      <c r="C15" s="9"/>
      <c r="D15" s="19"/>
      <c r="E15" s="15"/>
      <c r="F15" s="13"/>
      <c r="G15" s="13"/>
    </row>
    <row r="16" spans="1:7" x14ac:dyDescent="0.25">
      <c r="A16" s="16" t="s">
        <v>50</v>
      </c>
      <c r="B16" s="8">
        <v>300</v>
      </c>
      <c r="C16" s="8">
        <v>1500</v>
      </c>
      <c r="D16" s="17"/>
      <c r="E16" s="15"/>
      <c r="F16" s="13">
        <f>B16*D16</f>
        <v>0</v>
      </c>
      <c r="G16" s="13">
        <f>C16*D16</f>
        <v>0</v>
      </c>
    </row>
    <row r="17" spans="1:11" x14ac:dyDescent="0.25">
      <c r="A17" s="14" t="s">
        <v>54</v>
      </c>
      <c r="B17" s="8"/>
      <c r="C17" s="8">
        <v>200</v>
      </c>
      <c r="D17" s="17"/>
      <c r="E17" s="15"/>
      <c r="F17" s="13"/>
      <c r="G17" s="13">
        <f>C17*D17</f>
        <v>0</v>
      </c>
    </row>
    <row r="18" spans="1:11" x14ac:dyDescent="0.25">
      <c r="A18" s="16" t="s">
        <v>53</v>
      </c>
      <c r="B18" s="8">
        <v>500</v>
      </c>
      <c r="C18" s="8">
        <v>2000</v>
      </c>
      <c r="D18" s="17"/>
      <c r="E18" s="15"/>
      <c r="F18" s="13">
        <f>B18*D18</f>
        <v>0</v>
      </c>
      <c r="G18" s="13">
        <f>C18*D18</f>
        <v>0</v>
      </c>
    </row>
    <row r="19" spans="1:11" x14ac:dyDescent="0.25">
      <c r="A19" s="14" t="s">
        <v>55</v>
      </c>
      <c r="B19" s="8"/>
      <c r="C19" s="8">
        <v>250</v>
      </c>
      <c r="D19" s="17"/>
      <c r="E19" s="15"/>
      <c r="F19" s="13"/>
      <c r="G19" s="13">
        <f>C19*D19</f>
        <v>0</v>
      </c>
    </row>
    <row r="20" spans="1:11" ht="30" x14ac:dyDescent="0.25">
      <c r="A20" s="10" t="s">
        <v>10</v>
      </c>
      <c r="B20" s="7" t="s">
        <v>11</v>
      </c>
      <c r="C20" s="9" t="s">
        <v>12</v>
      </c>
      <c r="D20" s="19"/>
      <c r="E20" s="15"/>
      <c r="F20" s="13">
        <f>IF(E20=0,0,(E20*50)+300)</f>
        <v>0</v>
      </c>
      <c r="G20" s="13">
        <f>1500*E20</f>
        <v>0</v>
      </c>
      <c r="K20" s="2"/>
    </row>
    <row r="21" spans="1:11" ht="30" x14ac:dyDescent="0.25">
      <c r="A21" s="10" t="s">
        <v>13</v>
      </c>
      <c r="B21" s="7"/>
      <c r="C21" s="7"/>
      <c r="D21" s="17"/>
      <c r="E21" s="15"/>
      <c r="F21" s="13"/>
      <c r="G21" s="13"/>
    </row>
    <row r="22" spans="1:11" ht="30" x14ac:dyDescent="0.25">
      <c r="A22" s="10" t="s">
        <v>14</v>
      </c>
      <c r="B22" s="7" t="s">
        <v>15</v>
      </c>
      <c r="C22" s="7" t="s">
        <v>16</v>
      </c>
      <c r="D22" s="17"/>
      <c r="E22" s="15"/>
      <c r="F22" s="13">
        <f>IF(E22=0,0,(E22*50)+500)</f>
        <v>0</v>
      </c>
      <c r="G22" s="13">
        <f>IF(E22=0,0,(E22*500)+2000)</f>
        <v>0</v>
      </c>
    </row>
    <row r="23" spans="1:11" ht="30" x14ac:dyDescent="0.25">
      <c r="A23" s="10" t="s">
        <v>17</v>
      </c>
      <c r="B23" s="7" t="s">
        <v>15</v>
      </c>
      <c r="C23" s="7" t="s">
        <v>18</v>
      </c>
      <c r="D23" s="17"/>
      <c r="E23" s="15"/>
      <c r="F23" s="13">
        <f>IF(E23=0,0,(E23*50)+500)</f>
        <v>0</v>
      </c>
      <c r="G23" s="13">
        <f>IF(E23=0,0,(E23*100)+10000)</f>
        <v>0</v>
      </c>
    </row>
    <row r="24" spans="1:11" ht="30" x14ac:dyDescent="0.25">
      <c r="A24" s="10" t="s">
        <v>19</v>
      </c>
      <c r="B24" s="7"/>
      <c r="C24" s="7"/>
      <c r="D24" s="17"/>
      <c r="E24" s="15"/>
      <c r="F24" s="13"/>
      <c r="G24" s="13"/>
    </row>
    <row r="25" spans="1:11" ht="30" x14ac:dyDescent="0.25">
      <c r="A25" s="10" t="s">
        <v>14</v>
      </c>
      <c r="B25" s="7" t="s">
        <v>15</v>
      </c>
      <c r="C25" s="7" t="s">
        <v>20</v>
      </c>
      <c r="D25" s="17"/>
      <c r="E25" s="15"/>
      <c r="F25" s="13">
        <f>IF(E25=0,0,(E25*50)+500)</f>
        <v>0</v>
      </c>
      <c r="G25" s="13">
        <f>IF(E25=0,0,(E25*300)+1000)</f>
        <v>0</v>
      </c>
    </row>
    <row r="26" spans="1:11" ht="30" x14ac:dyDescent="0.25">
      <c r="A26" s="10" t="s">
        <v>17</v>
      </c>
      <c r="B26" s="7" t="s">
        <v>15</v>
      </c>
      <c r="C26" s="7" t="s">
        <v>21</v>
      </c>
      <c r="D26" s="17"/>
      <c r="E26" s="15"/>
      <c r="F26" s="13">
        <f>IF(E26=0,0,(E26*50)+500)</f>
        <v>0</v>
      </c>
      <c r="G26" s="13">
        <f>IF(E26=0,0,(E26*50)+5000)</f>
        <v>0</v>
      </c>
    </row>
    <row r="27" spans="1:11" ht="30" x14ac:dyDescent="0.25">
      <c r="A27" s="10" t="s">
        <v>22</v>
      </c>
      <c r="B27" s="7"/>
      <c r="C27" s="7"/>
      <c r="D27" s="17"/>
      <c r="E27" s="15"/>
      <c r="F27" s="13"/>
      <c r="G27" s="13"/>
    </row>
    <row r="28" spans="1:11" ht="30" x14ac:dyDescent="0.25">
      <c r="A28" s="10" t="s">
        <v>14</v>
      </c>
      <c r="B28" s="7" t="s">
        <v>23</v>
      </c>
      <c r="C28" s="7" t="s">
        <v>24</v>
      </c>
      <c r="D28" s="17"/>
      <c r="E28" s="15"/>
      <c r="F28" s="13">
        <f>IF(E28=0,0,(E28*50)+800)</f>
        <v>0</v>
      </c>
      <c r="G28" s="13">
        <f>IF(E28=0,0,(E28*800)+3000)</f>
        <v>0</v>
      </c>
    </row>
    <row r="29" spans="1:11" ht="30" x14ac:dyDescent="0.25">
      <c r="A29" s="10" t="s">
        <v>17</v>
      </c>
      <c r="B29" s="7" t="s">
        <v>23</v>
      </c>
      <c r="C29" s="7" t="s">
        <v>25</v>
      </c>
      <c r="D29" s="17"/>
      <c r="E29" s="15"/>
      <c r="F29" s="13">
        <f>IF(E29=0,0,(E29*50)+800)</f>
        <v>0</v>
      </c>
      <c r="G29" s="13">
        <f>IF(E29=0,0,(E29*150)+15000)</f>
        <v>0</v>
      </c>
    </row>
    <row r="30" spans="1:11" ht="30" x14ac:dyDescent="0.25">
      <c r="A30" s="10" t="s">
        <v>26</v>
      </c>
      <c r="B30" s="8">
        <v>300</v>
      </c>
      <c r="C30" s="7" t="s">
        <v>56</v>
      </c>
      <c r="D30" s="17"/>
      <c r="E30" s="15"/>
      <c r="F30" s="13">
        <f>IF(D30=0,0,300)</f>
        <v>0</v>
      </c>
      <c r="G30" s="13">
        <f>IF(E30=0,0,(G22*0.5))</f>
        <v>0</v>
      </c>
    </row>
    <row r="31" spans="1:11" x14ac:dyDescent="0.25">
      <c r="A31" s="10" t="s">
        <v>27</v>
      </c>
      <c r="B31" s="8">
        <v>100</v>
      </c>
      <c r="C31" s="8">
        <v>1500</v>
      </c>
      <c r="D31" s="17"/>
      <c r="E31" s="15"/>
      <c r="F31" s="13">
        <f>IF(E31=0,0,B31)</f>
        <v>0</v>
      </c>
      <c r="G31" s="13">
        <f>IF(E31=0,0,E31*C31)</f>
        <v>0</v>
      </c>
    </row>
    <row r="32" spans="1:11" x14ac:dyDescent="0.25">
      <c r="A32" s="10" t="s">
        <v>28</v>
      </c>
      <c r="B32" s="8">
        <v>500</v>
      </c>
      <c r="C32" s="8">
        <v>5000</v>
      </c>
      <c r="D32" s="17"/>
      <c r="E32" s="15"/>
      <c r="F32" s="13">
        <f>IF(E32=0,0,B32)</f>
        <v>0</v>
      </c>
      <c r="G32" s="13">
        <f>IF(E32=0,0,E32*C32)</f>
        <v>0</v>
      </c>
    </row>
    <row r="33" spans="1:7" x14ac:dyDescent="0.25">
      <c r="A33" s="10" t="s">
        <v>29</v>
      </c>
      <c r="B33" s="7"/>
      <c r="C33" s="7"/>
      <c r="D33" s="17"/>
      <c r="E33" s="15"/>
      <c r="F33" s="13"/>
      <c r="G33" s="20"/>
    </row>
    <row r="34" spans="1:7" x14ac:dyDescent="0.25">
      <c r="A34" s="14" t="s">
        <v>6</v>
      </c>
      <c r="B34" s="8">
        <v>500</v>
      </c>
      <c r="C34" s="7" t="s">
        <v>46</v>
      </c>
      <c r="D34" s="17"/>
      <c r="E34" s="15"/>
      <c r="F34" s="13">
        <f>IF(E34=0,0,B34)</f>
        <v>0</v>
      </c>
      <c r="G34" s="13">
        <f>IF(E34=0,0,(E34*50)+2000)</f>
        <v>0</v>
      </c>
    </row>
    <row r="35" spans="1:7" x14ac:dyDescent="0.25">
      <c r="A35" s="14" t="s">
        <v>7</v>
      </c>
      <c r="B35" s="8">
        <v>500</v>
      </c>
      <c r="C35" s="7" t="s">
        <v>47</v>
      </c>
      <c r="D35" s="17"/>
      <c r="E35" s="15"/>
      <c r="F35" s="13">
        <f>IF(E35=0,0,B35)</f>
        <v>0</v>
      </c>
      <c r="G35" s="13">
        <f>IF(E35=0,0,(E35*100)+2500)</f>
        <v>0</v>
      </c>
    </row>
    <row r="36" spans="1:7" x14ac:dyDescent="0.25">
      <c r="A36" s="10" t="s">
        <v>30</v>
      </c>
      <c r="B36" s="7"/>
      <c r="C36" s="7"/>
      <c r="D36" s="17"/>
      <c r="E36" s="15"/>
      <c r="F36" s="13"/>
      <c r="G36" s="13"/>
    </row>
    <row r="37" spans="1:7" x14ac:dyDescent="0.25">
      <c r="A37" s="14" t="s">
        <v>6</v>
      </c>
      <c r="B37" s="8">
        <v>500</v>
      </c>
      <c r="C37" s="7" t="s">
        <v>46</v>
      </c>
      <c r="D37" s="17"/>
      <c r="E37" s="15"/>
      <c r="F37" s="13">
        <f>IF(E37=0,0,B37)</f>
        <v>0</v>
      </c>
      <c r="G37" s="13">
        <f>IF(E37=0,0,(E37*50)+2000)</f>
        <v>0</v>
      </c>
    </row>
    <row r="38" spans="1:7" x14ac:dyDescent="0.25">
      <c r="A38" s="14" t="s">
        <v>7</v>
      </c>
      <c r="B38" s="8">
        <v>500</v>
      </c>
      <c r="C38" s="7" t="s">
        <v>47</v>
      </c>
      <c r="D38" s="17"/>
      <c r="E38" s="15"/>
      <c r="F38" s="13">
        <f>IF(E38=0,0,B38)</f>
        <v>0</v>
      </c>
      <c r="G38" s="13">
        <f>IF(E38=0,0,(E38*100)+2500)</f>
        <v>0</v>
      </c>
    </row>
    <row r="39" spans="1:7" ht="30" x14ac:dyDescent="0.25">
      <c r="A39" s="10" t="s">
        <v>31</v>
      </c>
      <c r="B39" s="7"/>
      <c r="C39" s="7"/>
      <c r="D39" s="17"/>
      <c r="E39" s="15"/>
      <c r="F39" s="13"/>
      <c r="G39" s="13"/>
    </row>
    <row r="40" spans="1:7" x14ac:dyDescent="0.25">
      <c r="A40" s="14" t="s">
        <v>6</v>
      </c>
      <c r="B40" s="8">
        <v>1000</v>
      </c>
      <c r="C40" s="7" t="s">
        <v>32</v>
      </c>
      <c r="D40" s="17"/>
      <c r="E40" s="15"/>
      <c r="F40" s="13">
        <f t="shared" ref="F40:F45" si="0">IF(E40=0,0,B40)</f>
        <v>0</v>
      </c>
      <c r="G40" s="13">
        <f>IF(E40=0,0,(E40*100)+4000)</f>
        <v>0</v>
      </c>
    </row>
    <row r="41" spans="1:7" x14ac:dyDescent="0.25">
      <c r="A41" s="14" t="s">
        <v>7</v>
      </c>
      <c r="B41" s="8">
        <v>1000</v>
      </c>
      <c r="C41" s="7" t="s">
        <v>33</v>
      </c>
      <c r="D41" s="17"/>
      <c r="E41" s="15"/>
      <c r="F41" s="13">
        <f t="shared" si="0"/>
        <v>0</v>
      </c>
      <c r="G41" s="13">
        <f>IF(E41=0,0,(E41*200)+5000)</f>
        <v>0</v>
      </c>
    </row>
    <row r="42" spans="1:7" ht="30" x14ac:dyDescent="0.25">
      <c r="A42" s="10" t="s">
        <v>34</v>
      </c>
      <c r="B42" s="8">
        <v>300</v>
      </c>
      <c r="C42" s="7" t="s">
        <v>56</v>
      </c>
      <c r="D42" s="17"/>
      <c r="E42" s="15"/>
      <c r="F42" s="13">
        <f t="shared" si="0"/>
        <v>0</v>
      </c>
      <c r="G42" s="13">
        <f>IF(E42=0,0,(G35*0.5))</f>
        <v>0</v>
      </c>
    </row>
    <row r="43" spans="1:7" ht="30" x14ac:dyDescent="0.25">
      <c r="A43" s="10" t="s">
        <v>35</v>
      </c>
      <c r="B43" s="8">
        <v>1000</v>
      </c>
      <c r="C43" s="8">
        <v>10000</v>
      </c>
      <c r="D43" s="17"/>
      <c r="E43" s="15"/>
      <c r="F43" s="13">
        <f t="shared" si="0"/>
        <v>0</v>
      </c>
      <c r="G43" s="13">
        <f>IF(E43=0,0,E43*C43)</f>
        <v>0</v>
      </c>
    </row>
    <row r="44" spans="1:7" x14ac:dyDescent="0.25">
      <c r="A44" s="16" t="s">
        <v>36</v>
      </c>
      <c r="B44" s="11">
        <v>100</v>
      </c>
      <c r="C44" s="8">
        <v>1500</v>
      </c>
      <c r="D44" s="17"/>
      <c r="E44" s="15"/>
      <c r="F44" s="13">
        <f t="shared" ref="F44" si="1">IF(E44=0,0,B44)</f>
        <v>0</v>
      </c>
      <c r="G44" s="13">
        <f t="shared" ref="G44" si="2">IF(E44=0,0,E44*C44)</f>
        <v>0</v>
      </c>
    </row>
    <row r="45" spans="1:7" x14ac:dyDescent="0.25">
      <c r="A45" s="14" t="s">
        <v>57</v>
      </c>
      <c r="B45" s="11">
        <v>100</v>
      </c>
      <c r="C45" s="8">
        <v>1500</v>
      </c>
      <c r="D45" s="17"/>
      <c r="E45" s="15"/>
      <c r="F45" s="13">
        <f t="shared" si="0"/>
        <v>0</v>
      </c>
      <c r="G45" s="13">
        <f t="shared" ref="G45:G55" si="3">IF(E45=0,0,E45*C45)</f>
        <v>0</v>
      </c>
    </row>
    <row r="46" spans="1:7" x14ac:dyDescent="0.25">
      <c r="A46" s="10" t="s">
        <v>38</v>
      </c>
      <c r="B46" s="8">
        <v>200</v>
      </c>
      <c r="C46" s="8">
        <v>300</v>
      </c>
      <c r="D46" s="17"/>
      <c r="E46" s="15"/>
      <c r="F46" s="13">
        <f t="shared" ref="F46" si="4">IF(E46=0,0,B46)</f>
        <v>0</v>
      </c>
      <c r="G46" s="13">
        <f t="shared" ref="G46" si="5">IF(E46=0,0,E46*C46)</f>
        <v>0</v>
      </c>
    </row>
    <row r="47" spans="1:7" x14ac:dyDescent="0.25">
      <c r="A47" s="10" t="s">
        <v>58</v>
      </c>
      <c r="B47" s="8"/>
      <c r="C47" s="8">
        <v>100</v>
      </c>
      <c r="D47" s="17"/>
      <c r="E47" s="15"/>
      <c r="F47" s="13"/>
      <c r="G47" s="13">
        <f t="shared" si="3"/>
        <v>0</v>
      </c>
    </row>
    <row r="48" spans="1:7" ht="30" x14ac:dyDescent="0.25">
      <c r="A48" s="10" t="s">
        <v>59</v>
      </c>
      <c r="B48" s="8"/>
      <c r="C48" s="8"/>
      <c r="D48" s="17"/>
      <c r="E48" s="15"/>
      <c r="F48" s="13"/>
      <c r="G48" s="13"/>
    </row>
    <row r="49" spans="1:7" ht="30" x14ac:dyDescent="0.25">
      <c r="A49" s="10" t="s">
        <v>60</v>
      </c>
      <c r="B49" s="8">
        <v>100</v>
      </c>
      <c r="C49" s="8">
        <v>1000</v>
      </c>
      <c r="D49" s="17"/>
      <c r="E49" s="15"/>
      <c r="F49" s="13">
        <f>IF(E49=0,0,E49*B49)</f>
        <v>0</v>
      </c>
      <c r="G49" s="13">
        <f t="shared" ref="G49" si="6">IF(E49=0,0,E49*C49)</f>
        <v>0</v>
      </c>
    </row>
    <row r="50" spans="1:7" ht="30" x14ac:dyDescent="0.25">
      <c r="A50" s="10" t="s">
        <v>61</v>
      </c>
      <c r="B50" s="8">
        <v>750</v>
      </c>
      <c r="C50" s="8"/>
      <c r="D50" s="17"/>
      <c r="E50" s="15"/>
      <c r="F50" s="13">
        <f>IF(E50=0,0,E50*B50)</f>
        <v>0</v>
      </c>
      <c r="G50" s="13"/>
    </row>
    <row r="51" spans="1:7" ht="30" x14ac:dyDescent="0.25">
      <c r="A51" s="10" t="s">
        <v>62</v>
      </c>
      <c r="B51" s="8">
        <v>1000</v>
      </c>
      <c r="C51" s="8"/>
      <c r="D51" s="17"/>
      <c r="E51" s="15"/>
      <c r="F51" s="13">
        <f>IF(E51=0,0,E51*B51)</f>
        <v>0</v>
      </c>
      <c r="G51" s="13"/>
    </row>
    <row r="52" spans="1:7" ht="30" x14ac:dyDescent="0.25">
      <c r="A52" s="10" t="s">
        <v>39</v>
      </c>
      <c r="B52" s="8">
        <v>100</v>
      </c>
      <c r="C52" s="8">
        <v>500</v>
      </c>
      <c r="D52" s="17"/>
      <c r="E52" s="15"/>
      <c r="F52" s="13">
        <f>IF(E52=0,0,E52*B52)</f>
        <v>0</v>
      </c>
      <c r="G52" s="13">
        <f t="shared" si="3"/>
        <v>0</v>
      </c>
    </row>
    <row r="53" spans="1:7" x14ac:dyDescent="0.25">
      <c r="A53" s="14" t="s">
        <v>40</v>
      </c>
      <c r="B53" s="8">
        <v>500</v>
      </c>
      <c r="C53" s="8">
        <v>2500</v>
      </c>
      <c r="D53" s="17"/>
      <c r="E53" s="15"/>
      <c r="F53" s="13">
        <f>IF(E53=0,0,E53*B53)</f>
        <v>0</v>
      </c>
      <c r="G53" s="13">
        <f t="shared" si="3"/>
        <v>0</v>
      </c>
    </row>
    <row r="54" spans="1:7" x14ac:dyDescent="0.25">
      <c r="A54" s="10" t="s">
        <v>41</v>
      </c>
      <c r="B54" s="8">
        <v>500</v>
      </c>
      <c r="C54" s="8">
        <v>2500</v>
      </c>
      <c r="D54" s="17"/>
      <c r="E54" s="15"/>
      <c r="F54" s="13">
        <f>IF(E54=0,0,E54*B54)</f>
        <v>0</v>
      </c>
      <c r="G54" s="13">
        <f t="shared" si="3"/>
        <v>0</v>
      </c>
    </row>
    <row r="55" spans="1:7" ht="30" x14ac:dyDescent="0.25">
      <c r="A55" s="10" t="s">
        <v>42</v>
      </c>
      <c r="B55" s="8" t="s">
        <v>37</v>
      </c>
      <c r="C55" s="12">
        <v>100</v>
      </c>
      <c r="D55" s="19"/>
      <c r="E55" s="15"/>
      <c r="F55" s="13" t="s">
        <v>37</v>
      </c>
      <c r="G55" s="13">
        <f t="shared" si="3"/>
        <v>0</v>
      </c>
    </row>
    <row r="56" spans="1:7" x14ac:dyDescent="0.25">
      <c r="A56" s="4"/>
      <c r="B56" s="4"/>
      <c r="C56" s="4"/>
      <c r="D56" s="4"/>
      <c r="E56" s="3" t="s">
        <v>43</v>
      </c>
      <c r="F56" s="5">
        <f>SUM(F5:F55)</f>
        <v>0</v>
      </c>
      <c r="G56" s="5">
        <f>SUM(G5:G54)</f>
        <v>0</v>
      </c>
    </row>
  </sheetData>
  <sheetProtection selectLockedCells="1"/>
  <mergeCells count="3">
    <mergeCell ref="A7:C7"/>
    <mergeCell ref="A1:G1"/>
    <mergeCell ref="A2:G2"/>
  </mergeCells>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Fee and Escrow Worksheet</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Jacob Richman</dc:creator>
  <cp:lastModifiedBy>Kathleen Cullen</cp:lastModifiedBy>
  <cp:lastPrinted>2019-03-01T18:01:18Z</cp:lastPrinted>
  <dcterms:created xsi:type="dcterms:W3CDTF">2019-03-01T17:49:32Z</dcterms:created>
  <dcterms:modified xsi:type="dcterms:W3CDTF">2025-09-11T20:18:24Z</dcterms:modified>
</cp:coreProperties>
</file>